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720" windowHeight="7215" firstSheet="1" activeTab="1"/>
  </bookViews>
  <sheets>
    <sheet name="Průvodka SVH" sheetId="4" state="hidden" r:id="rId1"/>
    <sheet name="Rozpočet 2018" sheetId="1" r:id="rId2"/>
    <sheet name="SVH 2019-2020" sheetId="3" r:id="rId3"/>
    <sheet name="Plnění rozpočtu 2017" sheetId="5" r:id="rId4"/>
    <sheet name="pracovní výpočty" sheetId="6" state="hidden" r:id="rId5"/>
  </sheets>
  <definedNames>
    <definedName name="_xlnm.Print_Area" localSheetId="3">'Plnění rozpočtu 2017'!$A$1:$C$7</definedName>
    <definedName name="_xlnm.Print_Area" localSheetId="1">'Rozpočet 2018'!$A$1:$B$15</definedName>
  </definedName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6"/>
  <c r="C13"/>
  <c r="C5" i="5"/>
  <c r="C4"/>
  <c r="B5"/>
  <c r="B4"/>
  <c r="D13" i="6"/>
  <c r="D8"/>
  <c r="D12" l="1"/>
  <c r="D11"/>
  <c r="D17"/>
  <c r="D10"/>
  <c r="C16" l="1"/>
  <c r="C8"/>
  <c r="C11"/>
  <c r="C12" l="1"/>
  <c r="C10"/>
  <c r="C7"/>
  <c r="G21"/>
  <c r="G22" s="1"/>
  <c r="G23" l="1"/>
  <c r="B4" i="1" l="1"/>
  <c r="D9" i="6"/>
  <c r="B9"/>
  <c r="D5"/>
  <c r="C5"/>
  <c r="B5"/>
  <c r="C8" i="3"/>
  <c r="C4"/>
  <c r="B8"/>
  <c r="B4"/>
  <c r="D16" i="6" l="1"/>
  <c r="C9"/>
  <c r="B16"/>
  <c r="B17"/>
  <c r="B9" i="1" l="1"/>
</calcChain>
</file>

<file path=xl/sharedStrings.xml><?xml version="1.0" encoding="utf-8"?>
<sst xmlns="http://schemas.openxmlformats.org/spreadsheetml/2006/main" count="75" uniqueCount="50">
  <si>
    <t>Struktura rozpočtu (tis. Kč) na rok 2018</t>
  </si>
  <si>
    <t>Rok  2018</t>
  </si>
  <si>
    <t>IČ:</t>
  </si>
  <si>
    <t>Výnosy celkem</t>
  </si>
  <si>
    <t>Příspěvek zřizovatele – provozní</t>
  </si>
  <si>
    <t>Příspěvek zřizovatele - investiční</t>
  </si>
  <si>
    <t>Provozní dotace z jiných zdrojů (školy…)</t>
  </si>
  <si>
    <t>Ostatní výnosy</t>
  </si>
  <si>
    <t>Náklady celkem</t>
  </si>
  <si>
    <t>Osobní náklady (platy, OON, odvody)</t>
  </si>
  <si>
    <t>Spotřeba materiálu a energie</t>
  </si>
  <si>
    <t>Nákup služeb</t>
  </si>
  <si>
    <t>Ostatní náklady</t>
  </si>
  <si>
    <t>Podpis:
Datum:</t>
  </si>
  <si>
    <t>Střednědobý výhled hospodaření (tis. Kč)</t>
  </si>
  <si>
    <t>Rok  2019</t>
  </si>
  <si>
    <t>Rok  2020</t>
  </si>
  <si>
    <t>Příspěvek zřizovatele</t>
  </si>
  <si>
    <t>Provozní dotace z jiných zdrojů (školy)</t>
  </si>
  <si>
    <t>Osobní náklady/platy, OON, odvody/</t>
  </si>
  <si>
    <t>Datum</t>
  </si>
  <si>
    <t>Jméno</t>
  </si>
  <si>
    <t>Podpis</t>
  </si>
  <si>
    <t xml:space="preserve">SVH zpracován </t>
  </si>
  <si>
    <t>Předání příslušnému odboru</t>
  </si>
  <si>
    <t>Příslušný garant (starosta, místostarosta)</t>
  </si>
  <si>
    <t>Předáno s vyjádřením ekonomickému odboru</t>
  </si>
  <si>
    <t>Souhlas s formální správností (EO)</t>
  </si>
  <si>
    <t>Vráceno PO ke zveřejnění na webových stránkách</t>
  </si>
  <si>
    <t>Předáno EO k projednání RM</t>
  </si>
  <si>
    <t>Schváleno - neschváleno RM</t>
  </si>
  <si>
    <t>Zveřejnění schváleného SVH  (do 30 dnů) ode dne schválení RM</t>
  </si>
  <si>
    <t>Ing. Miroslav Kazda</t>
  </si>
  <si>
    <t>Mgr. Petr Hamáček</t>
  </si>
  <si>
    <t>Průvodka střednědobého výhledu hospodaření (SVH) PO na rok 2019 - 2020</t>
  </si>
  <si>
    <t>Plnění rozpočtu (tis. Kč) 2017</t>
  </si>
  <si>
    <t>Rozpočet  2017</t>
  </si>
  <si>
    <t>Očekávaná skutečnost</t>
  </si>
  <si>
    <t>Pracovní tab.</t>
  </si>
  <si>
    <t>Rok 2015</t>
  </si>
  <si>
    <t>Rok 2016</t>
  </si>
  <si>
    <t>Rok 2017</t>
  </si>
  <si>
    <t>HV</t>
  </si>
  <si>
    <t>ONIV</t>
  </si>
  <si>
    <t>Plnění rozpočtu:</t>
  </si>
  <si>
    <t>Mgr. Zlatuše Kynčlová</t>
  </si>
  <si>
    <t>Příspěvková organizace:
Mateřská škola U Kina, Jičín, 17. listopadu 46, příspěvková organizace
IČ: 71294503</t>
  </si>
  <si>
    <t>Ředitel/ka PO:  Mgr. Zlatuše Kynčlová</t>
  </si>
  <si>
    <t>Šablony celkem</t>
  </si>
  <si>
    <t>Celkem</t>
  </si>
</sst>
</file>

<file path=xl/styles.xml><?xml version="1.0" encoding="utf-8"?>
<styleSheet xmlns="http://schemas.openxmlformats.org/spreadsheetml/2006/main">
  <numFmts count="1">
    <numFmt numFmtId="164" formatCode="0.0%"/>
  </numFmts>
  <fonts count="1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Myriad Web"/>
      <family val="2"/>
      <charset val="238"/>
    </font>
    <font>
      <b/>
      <sz val="12"/>
      <color rgb="FF000000"/>
      <name val="Myriad Web"/>
      <family val="2"/>
      <charset val="238"/>
    </font>
    <font>
      <b/>
      <u/>
      <sz val="16"/>
      <color rgb="FF000000"/>
      <name val="Myriad Web"/>
      <family val="2"/>
      <charset val="238"/>
    </font>
    <font>
      <sz val="11"/>
      <color theme="1"/>
      <name val="Myriad Web"/>
      <family val="2"/>
      <charset val="238"/>
    </font>
    <font>
      <sz val="12"/>
      <color theme="1"/>
      <name val="Myriad Web"/>
      <family val="2"/>
      <charset val="238"/>
    </font>
    <font>
      <b/>
      <sz val="14"/>
      <color rgb="FF000000"/>
      <name val="Myriad Web"/>
      <family val="2"/>
      <charset val="238"/>
    </font>
    <font>
      <sz val="14"/>
      <color theme="1"/>
      <name val="Myriad Web"/>
      <family val="2"/>
      <charset val="238"/>
    </font>
    <font>
      <b/>
      <u/>
      <sz val="11"/>
      <color theme="1"/>
      <name val="Myriad Web"/>
      <family val="2"/>
      <charset val="238"/>
    </font>
    <font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3" fontId="3" fillId="0" borderId="4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5" fillId="0" borderId="0" xfId="0" applyFont="1"/>
    <xf numFmtId="0" fontId="8" fillId="0" borderId="0" xfId="0" applyFont="1"/>
    <xf numFmtId="0" fontId="9" fillId="0" borderId="0" xfId="0" applyFont="1" applyBorder="1" applyAlignment="1"/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3" fontId="3" fillId="0" borderId="9" xfId="0" applyNumberFormat="1" applyFont="1" applyBorder="1" applyAlignment="1">
      <alignment vertical="center"/>
    </xf>
    <xf numFmtId="3" fontId="3" fillId="0" borderId="11" xfId="0" applyNumberFormat="1" applyFont="1" applyBorder="1" applyAlignment="1">
      <alignment vertical="center"/>
    </xf>
    <xf numFmtId="3" fontId="2" fillId="0" borderId="9" xfId="0" applyNumberFormat="1" applyFont="1" applyBorder="1" applyAlignment="1">
      <alignment vertical="center"/>
    </xf>
    <xf numFmtId="3" fontId="2" fillId="0" borderId="11" xfId="0" applyNumberFormat="1" applyFont="1" applyBorder="1" applyAlignment="1">
      <alignment vertical="center"/>
    </xf>
    <xf numFmtId="3" fontId="5" fillId="0" borderId="0" xfId="0" applyNumberFormat="1" applyFont="1"/>
    <xf numFmtId="0" fontId="6" fillId="0" borderId="0" xfId="0" applyFont="1" applyAlignment="1">
      <alignment vertical="center"/>
    </xf>
    <xf numFmtId="3" fontId="6" fillId="0" borderId="4" xfId="0" applyNumberFormat="1" applyFont="1" applyBorder="1"/>
    <xf numFmtId="0" fontId="2" fillId="0" borderId="21" xfId="0" applyFont="1" applyBorder="1" applyAlignment="1">
      <alignment vertical="center"/>
    </xf>
    <xf numFmtId="0" fontId="3" fillId="0" borderId="2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3" fontId="3" fillId="0" borderId="18" xfId="0" applyNumberFormat="1" applyFont="1" applyBorder="1" applyAlignment="1">
      <alignment vertical="center"/>
    </xf>
    <xf numFmtId="3" fontId="3" fillId="0" borderId="24" xfId="0" applyNumberFormat="1" applyFont="1" applyBorder="1" applyAlignment="1">
      <alignment vertical="center"/>
    </xf>
    <xf numFmtId="164" fontId="0" fillId="0" borderId="0" xfId="1" applyNumberFormat="1" applyFont="1"/>
    <xf numFmtId="164" fontId="0" fillId="0" borderId="0" xfId="0" applyNumberFormat="1"/>
    <xf numFmtId="3" fontId="2" fillId="0" borderId="18" xfId="0" applyNumberFormat="1" applyFont="1" applyBorder="1" applyAlignment="1">
      <alignment vertical="center"/>
    </xf>
    <xf numFmtId="3" fontId="2" fillId="0" borderId="24" xfId="0" applyNumberFormat="1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3" fontId="0" fillId="0" borderId="0" xfId="0" applyNumberFormat="1"/>
    <xf numFmtId="0" fontId="0" fillId="2" borderId="0" xfId="0" applyFill="1"/>
    <xf numFmtId="0" fontId="3" fillId="0" borderId="25" xfId="0" applyFont="1" applyBorder="1" applyAlignment="1">
      <alignment vertical="center"/>
    </xf>
    <xf numFmtId="3" fontId="3" fillId="0" borderId="25" xfId="0" applyNumberFormat="1" applyFont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3" fontId="2" fillId="3" borderId="4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3" fontId="6" fillId="0" borderId="9" xfId="0" applyNumberFormat="1" applyFont="1" applyBorder="1" applyAlignment="1">
      <alignment vertical="center"/>
    </xf>
    <xf numFmtId="3" fontId="6" fillId="0" borderId="11" xfId="0" applyNumberFormat="1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19" xfId="0" applyFont="1" applyBorder="1" applyAlignment="1">
      <alignment vertical="center" wrapText="1"/>
    </xf>
    <xf numFmtId="0" fontId="10" fillId="0" borderId="20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14" xfId="0" applyBorder="1" applyAlignment="1">
      <alignment vertical="center"/>
    </xf>
    <xf numFmtId="0" fontId="4" fillId="0" borderId="0" xfId="0" applyFont="1" applyBorder="1" applyAlignment="1">
      <alignment horizontal="justify" vertical="center"/>
    </xf>
    <xf numFmtId="0" fontId="9" fillId="0" borderId="0" xfId="0" applyFont="1" applyBorder="1" applyAlignment="1"/>
    <xf numFmtId="0" fontId="2" fillId="0" borderId="13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0" fillId="0" borderId="14" xfId="0" applyBorder="1" applyAlignment="1">
      <alignment vertical="center" wrapText="1"/>
    </xf>
  </cellXfs>
  <cellStyles count="2">
    <cellStyle name="normální" xfId="0" builtinId="0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/>
    <pageSetUpPr fitToPage="1"/>
  </sheetPr>
  <dimension ref="A1:D13"/>
  <sheetViews>
    <sheetView workbookViewId="0">
      <selection activeCell="H10" sqref="H10"/>
    </sheetView>
  </sheetViews>
  <sheetFormatPr defaultRowHeight="14.25"/>
  <cols>
    <col min="1" max="1" width="41.28515625" style="23" customWidth="1"/>
    <col min="2" max="4" width="25" style="23" customWidth="1"/>
    <col min="5" max="16384" width="9.140625" style="23"/>
  </cols>
  <sheetData>
    <row r="1" spans="1:4" s="24" customFormat="1" ht="42.75" customHeight="1" thickTop="1" thickBot="1">
      <c r="A1" s="56" t="s">
        <v>34</v>
      </c>
      <c r="B1" s="57"/>
      <c r="C1" s="57"/>
      <c r="D1" s="58"/>
    </row>
    <row r="2" spans="1:4" ht="63.75" customHeight="1" thickBot="1">
      <c r="A2" s="59" t="s">
        <v>46</v>
      </c>
      <c r="B2" s="60"/>
      <c r="C2" s="61"/>
      <c r="D2" s="62"/>
    </row>
    <row r="3" spans="1:4" ht="17.25" thickTop="1" thickBot="1">
      <c r="A3" s="15"/>
      <c r="B3" s="16" t="s">
        <v>20</v>
      </c>
      <c r="C3" s="16" t="s">
        <v>21</v>
      </c>
      <c r="D3" s="17" t="s">
        <v>22</v>
      </c>
    </row>
    <row r="4" spans="1:4" ht="49.5" customHeight="1" thickTop="1" thickBot="1">
      <c r="A4" s="21" t="s">
        <v>23</v>
      </c>
      <c r="B4" s="18"/>
      <c r="C4" s="18" t="s">
        <v>45</v>
      </c>
      <c r="D4" s="5"/>
    </row>
    <row r="5" spans="1:4" ht="49.5" customHeight="1" thickBot="1">
      <c r="A5" s="21" t="s">
        <v>24</v>
      </c>
      <c r="B5" s="18"/>
      <c r="C5" s="18" t="s">
        <v>32</v>
      </c>
      <c r="D5" s="5"/>
    </row>
    <row r="6" spans="1:4" ht="49.5" customHeight="1" thickBot="1">
      <c r="A6" s="21" t="s">
        <v>25</v>
      </c>
      <c r="B6" s="18"/>
      <c r="C6" s="18" t="s">
        <v>33</v>
      </c>
      <c r="D6" s="5"/>
    </row>
    <row r="7" spans="1:4" ht="49.5" customHeight="1" thickBot="1">
      <c r="A7" s="21" t="s">
        <v>26</v>
      </c>
      <c r="B7" s="19"/>
      <c r="C7" s="18"/>
      <c r="D7" s="5"/>
    </row>
    <row r="8" spans="1:4" ht="49.5" customHeight="1" thickBot="1">
      <c r="A8" s="21" t="s">
        <v>27</v>
      </c>
      <c r="B8" s="18"/>
      <c r="C8" s="18"/>
      <c r="D8" s="5"/>
    </row>
    <row r="9" spans="1:4" ht="49.5" customHeight="1" thickBot="1">
      <c r="A9" s="21" t="s">
        <v>28</v>
      </c>
      <c r="B9" s="18"/>
      <c r="C9" s="18"/>
      <c r="D9" s="5"/>
    </row>
    <row r="10" spans="1:4" ht="49.5" customHeight="1" thickBot="1">
      <c r="A10" s="21" t="s">
        <v>29</v>
      </c>
      <c r="B10" s="18"/>
      <c r="C10" s="18"/>
      <c r="D10" s="5"/>
    </row>
    <row r="11" spans="1:4" ht="49.5" customHeight="1" thickBot="1">
      <c r="A11" s="21" t="s">
        <v>30</v>
      </c>
      <c r="B11" s="18"/>
      <c r="C11" s="18"/>
      <c r="D11" s="5"/>
    </row>
    <row r="12" spans="1:4" ht="49.5" customHeight="1" thickBot="1">
      <c r="A12" s="22" t="s">
        <v>31</v>
      </c>
      <c r="B12" s="20"/>
      <c r="C12" s="20"/>
      <c r="D12" s="8"/>
    </row>
    <row r="13" spans="1:4" ht="15" thickTop="1"/>
  </sheetData>
  <mergeCells count="2">
    <mergeCell ref="A1:D1"/>
    <mergeCell ref="A2:D2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/>
    <pageSetUpPr fitToPage="1"/>
  </sheetPr>
  <dimension ref="A1:I15"/>
  <sheetViews>
    <sheetView tabSelected="1" zoomScaleNormal="100" workbookViewId="0">
      <selection activeCell="I14" sqref="I14"/>
    </sheetView>
  </sheetViews>
  <sheetFormatPr defaultRowHeight="14.25"/>
  <cols>
    <col min="1" max="1" width="52.85546875" style="23" customWidth="1"/>
    <col min="2" max="2" width="39" style="23" customWidth="1"/>
    <col min="3" max="3" width="9.140625" style="23"/>
    <col min="4" max="7" width="9.140625" style="23" hidden="1" customWidth="1"/>
    <col min="8" max="16384" width="9.140625" style="23"/>
  </cols>
  <sheetData>
    <row r="1" spans="1:9" ht="24.75" customHeight="1">
      <c r="A1" s="63" t="s">
        <v>0</v>
      </c>
      <c r="B1" s="64"/>
    </row>
    <row r="2" spans="1:9" ht="15.75" thickBot="1">
      <c r="A2" s="1"/>
    </row>
    <row r="3" spans="1:9" ht="66.75" customHeight="1" thickTop="1" thickBot="1">
      <c r="A3" s="9" t="s">
        <v>46</v>
      </c>
      <c r="B3" s="2" t="s">
        <v>1</v>
      </c>
    </row>
    <row r="4" spans="1:9" ht="33" customHeight="1" thickBot="1">
      <c r="A4" s="4" t="s">
        <v>3</v>
      </c>
      <c r="B4" s="11">
        <f>B5+B7+B8</f>
        <v>9947.91</v>
      </c>
    </row>
    <row r="5" spans="1:9" ht="33" customHeight="1" thickBot="1">
      <c r="A5" s="3" t="s">
        <v>4</v>
      </c>
      <c r="B5" s="12">
        <v>1258</v>
      </c>
    </row>
    <row r="6" spans="1:9" ht="33" customHeight="1" thickBot="1">
      <c r="A6" s="51" t="s">
        <v>5</v>
      </c>
      <c r="B6" s="52"/>
    </row>
    <row r="7" spans="1:9" ht="33" customHeight="1" thickBot="1">
      <c r="A7" s="3" t="s">
        <v>6</v>
      </c>
      <c r="B7" s="12">
        <v>7098.9099999999989</v>
      </c>
    </row>
    <row r="8" spans="1:9" ht="33" customHeight="1" thickBot="1">
      <c r="A8" s="3" t="s">
        <v>7</v>
      </c>
      <c r="B8" s="34">
        <v>1591</v>
      </c>
    </row>
    <row r="9" spans="1:9" ht="33" customHeight="1" thickBot="1">
      <c r="A9" s="4" t="s">
        <v>8</v>
      </c>
      <c r="B9" s="11">
        <f>SUM(B10:B13)</f>
        <v>9947.91</v>
      </c>
      <c r="D9" s="32"/>
    </row>
    <row r="10" spans="1:9" ht="33" customHeight="1" thickBot="1">
      <c r="A10" s="3" t="s">
        <v>9</v>
      </c>
      <c r="B10" s="12">
        <v>7040.9099999999989</v>
      </c>
    </row>
    <row r="11" spans="1:9" ht="33" customHeight="1" thickBot="1">
      <c r="A11" s="3" t="s">
        <v>10</v>
      </c>
      <c r="B11" s="12">
        <v>1914</v>
      </c>
    </row>
    <row r="12" spans="1:9" ht="33" customHeight="1" thickBot="1">
      <c r="A12" s="3" t="s">
        <v>11</v>
      </c>
      <c r="B12" s="12">
        <v>506</v>
      </c>
    </row>
    <row r="13" spans="1:9" ht="33" customHeight="1" thickBot="1">
      <c r="A13" s="6" t="s">
        <v>12</v>
      </c>
      <c r="B13" s="12">
        <v>487</v>
      </c>
    </row>
    <row r="14" spans="1:9" ht="66.75" customHeight="1" thickBot="1">
      <c r="A14" s="7" t="s">
        <v>47</v>
      </c>
      <c r="B14" s="10"/>
      <c r="I14" s="32"/>
    </row>
    <row r="15" spans="1:9" ht="15.75" thickTop="1">
      <c r="A15" s="33"/>
    </row>
  </sheetData>
  <mergeCells count="1">
    <mergeCell ref="A1:B1"/>
  </mergeCells>
  <pageMargins left="0.7" right="0.7" top="0.78740157499999996" bottom="0.78740157499999996" header="0.3" footer="0.3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9"/>
    <pageSetUpPr fitToPage="1"/>
  </sheetPr>
  <dimension ref="A1:D14"/>
  <sheetViews>
    <sheetView zoomScaleNormal="100" workbookViewId="0">
      <selection activeCell="H10" sqref="H10"/>
    </sheetView>
  </sheetViews>
  <sheetFormatPr defaultRowHeight="14.25"/>
  <cols>
    <col min="1" max="1" width="52.85546875" style="23" customWidth="1"/>
    <col min="2" max="3" width="25" style="23" customWidth="1"/>
    <col min="4" max="16384" width="9.140625" style="23"/>
  </cols>
  <sheetData>
    <row r="1" spans="1:4" ht="24.75" customHeight="1">
      <c r="A1" s="63" t="s">
        <v>14</v>
      </c>
      <c r="B1" s="64"/>
      <c r="C1" s="25"/>
    </row>
    <row r="2" spans="1:4" ht="15.75" thickBot="1">
      <c r="A2" s="1"/>
    </row>
    <row r="3" spans="1:4" ht="66.75" customHeight="1" thickTop="1" thickBot="1">
      <c r="A3" s="9" t="s">
        <v>46</v>
      </c>
      <c r="B3" s="26" t="s">
        <v>15</v>
      </c>
      <c r="C3" s="27" t="s">
        <v>16</v>
      </c>
    </row>
    <row r="4" spans="1:4" ht="33" customHeight="1" thickBot="1">
      <c r="A4" s="4" t="s">
        <v>3</v>
      </c>
      <c r="B4" s="28">
        <f>SUM(B5:B7)</f>
        <v>10081</v>
      </c>
      <c r="C4" s="29">
        <f>SUM(C5:C7)</f>
        <v>9932</v>
      </c>
    </row>
    <row r="5" spans="1:4" ht="33" customHeight="1" thickBot="1">
      <c r="A5" s="3" t="s">
        <v>17</v>
      </c>
      <c r="B5" s="30">
        <v>1300</v>
      </c>
      <c r="C5" s="31">
        <v>1300</v>
      </c>
    </row>
    <row r="6" spans="1:4" ht="33" customHeight="1" thickBot="1">
      <c r="A6" s="3" t="s">
        <v>6</v>
      </c>
      <c r="B6" s="30">
        <v>7190</v>
      </c>
      <c r="C6" s="31">
        <v>7270</v>
      </c>
    </row>
    <row r="7" spans="1:4" ht="33" customHeight="1" thickBot="1">
      <c r="A7" s="3" t="s">
        <v>7</v>
      </c>
      <c r="B7" s="54">
        <v>1591</v>
      </c>
      <c r="C7" s="55">
        <v>1362</v>
      </c>
    </row>
    <row r="8" spans="1:4" ht="33" customHeight="1" thickBot="1">
      <c r="A8" s="4" t="s">
        <v>8</v>
      </c>
      <c r="B8" s="28">
        <f>SUM(B9:B12)</f>
        <v>10081</v>
      </c>
      <c r="C8" s="29">
        <f>SUM(C9:C12)</f>
        <v>9932</v>
      </c>
    </row>
    <row r="9" spans="1:4" ht="33" customHeight="1" thickBot="1">
      <c r="A9" s="3" t="s">
        <v>9</v>
      </c>
      <c r="B9" s="54">
        <v>7120</v>
      </c>
      <c r="C9" s="55">
        <v>7200</v>
      </c>
    </row>
    <row r="10" spans="1:4" ht="33" customHeight="1" thickBot="1">
      <c r="A10" s="3" t="s">
        <v>10</v>
      </c>
      <c r="B10" s="30">
        <v>1950</v>
      </c>
      <c r="C10" s="31">
        <v>1940</v>
      </c>
    </row>
    <row r="11" spans="1:4" ht="33" customHeight="1" thickBot="1">
      <c r="A11" s="3" t="s">
        <v>11</v>
      </c>
      <c r="B11" s="30">
        <v>520</v>
      </c>
      <c r="C11" s="31">
        <v>520</v>
      </c>
    </row>
    <row r="12" spans="1:4" ht="33" customHeight="1" thickBot="1">
      <c r="A12" s="6" t="s">
        <v>12</v>
      </c>
      <c r="B12" s="30">
        <v>491</v>
      </c>
      <c r="C12" s="31">
        <v>272</v>
      </c>
    </row>
    <row r="13" spans="1:4" ht="66.75" customHeight="1" thickBot="1">
      <c r="A13" s="7" t="s">
        <v>47</v>
      </c>
      <c r="B13" s="65" t="s">
        <v>13</v>
      </c>
      <c r="C13" s="66"/>
      <c r="D13" s="53"/>
    </row>
    <row r="14" spans="1:4" ht="15.75" thickTop="1">
      <c r="A14" s="33"/>
    </row>
  </sheetData>
  <mergeCells count="2">
    <mergeCell ref="A1:B1"/>
    <mergeCell ref="B13:C13"/>
  </mergeCells>
  <pageMargins left="0.7" right="0.7" top="0.78740157499999996" bottom="0.78740157499999996" header="0.3" footer="0.3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9"/>
    <pageSetUpPr fitToPage="1"/>
  </sheetPr>
  <dimension ref="A1:D8"/>
  <sheetViews>
    <sheetView view="pageBreakPreview" zoomScaleNormal="100" zoomScaleSheetLayoutView="100" workbookViewId="0">
      <selection activeCell="H10" sqref="H10"/>
    </sheetView>
  </sheetViews>
  <sheetFormatPr defaultRowHeight="14.25"/>
  <cols>
    <col min="1" max="1" width="52.85546875" style="23" customWidth="1"/>
    <col min="2" max="3" width="25" style="23" customWidth="1"/>
    <col min="4" max="8" width="9.140625" style="23" customWidth="1"/>
    <col min="9" max="16384" width="9.140625" style="23"/>
  </cols>
  <sheetData>
    <row r="1" spans="1:4" ht="24.75" customHeight="1">
      <c r="A1" s="63" t="s">
        <v>35</v>
      </c>
      <c r="B1" s="64"/>
    </row>
    <row r="2" spans="1:4" ht="15.75" thickBot="1">
      <c r="A2" s="1"/>
    </row>
    <row r="3" spans="1:4" ht="66.75" customHeight="1" thickTop="1" thickBot="1">
      <c r="A3" s="9" t="s">
        <v>46</v>
      </c>
      <c r="B3" s="26" t="s">
        <v>36</v>
      </c>
      <c r="C3" s="27" t="s">
        <v>37</v>
      </c>
    </row>
    <row r="4" spans="1:4" ht="33" customHeight="1" thickBot="1">
      <c r="A4" s="4" t="s">
        <v>3</v>
      </c>
      <c r="B4" s="28">
        <f>1297+6994+320+1032+40+60</f>
        <v>9743</v>
      </c>
      <c r="C4" s="29">
        <f>B4</f>
        <v>9743</v>
      </c>
    </row>
    <row r="5" spans="1:4" ht="33" customHeight="1" thickBot="1">
      <c r="A5" s="4" t="s">
        <v>8</v>
      </c>
      <c r="B5" s="28">
        <f>6994+2652+37+60</f>
        <v>9743</v>
      </c>
      <c r="C5" s="29">
        <f>B5</f>
        <v>9743</v>
      </c>
      <c r="D5" s="32"/>
    </row>
    <row r="6" spans="1:4" ht="66.75" customHeight="1" thickBot="1">
      <c r="A6" s="7" t="s">
        <v>47</v>
      </c>
      <c r="B6" s="65" t="s">
        <v>13</v>
      </c>
      <c r="C6" s="67"/>
    </row>
    <row r="7" spans="1:4" ht="15.75" thickTop="1">
      <c r="A7" s="33"/>
    </row>
    <row r="8" spans="1:4">
      <c r="B8" s="32"/>
      <c r="C8" s="32"/>
    </row>
  </sheetData>
  <mergeCells count="2">
    <mergeCell ref="A1:B1"/>
    <mergeCell ref="B6:C6"/>
  </mergeCells>
  <pageMargins left="0.7" right="0.7" top="0.78740157499999996" bottom="0.78740157499999996" header="0.3" footer="0.3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23"/>
  <sheetViews>
    <sheetView workbookViewId="0">
      <selection activeCell="C4" sqref="C4"/>
    </sheetView>
  </sheetViews>
  <sheetFormatPr defaultRowHeight="15"/>
  <cols>
    <col min="1" max="1" width="49.5703125" bestFit="1" customWidth="1"/>
    <col min="2" max="4" width="18.28515625" customWidth="1"/>
    <col min="5" max="7" width="8.85546875" customWidth="1"/>
  </cols>
  <sheetData>
    <row r="1" spans="1:7">
      <c r="A1" s="48" t="s">
        <v>38</v>
      </c>
    </row>
    <row r="3" spans="1:7" ht="15.75" thickBot="1"/>
    <row r="4" spans="1:7" ht="16.5" thickBot="1">
      <c r="A4" s="35" t="s">
        <v>2</v>
      </c>
      <c r="B4" s="36" t="s">
        <v>39</v>
      </c>
      <c r="C4" s="37" t="s">
        <v>40</v>
      </c>
      <c r="D4" s="38" t="s">
        <v>41</v>
      </c>
      <c r="E4" s="39"/>
      <c r="F4" s="39"/>
      <c r="G4" s="39"/>
    </row>
    <row r="5" spans="1:7" ht="17.25" thickTop="1" thickBot="1">
      <c r="A5" s="13" t="s">
        <v>3</v>
      </c>
      <c r="B5" s="40">
        <f>SUM(B6:B8)</f>
        <v>0</v>
      </c>
      <c r="C5" s="28">
        <f>SUM(C6:C8)</f>
        <v>10376</v>
      </c>
      <c r="D5" s="41">
        <f>SUM(D6:D8)</f>
        <v>9743</v>
      </c>
      <c r="E5" s="42"/>
      <c r="F5" s="42"/>
      <c r="G5" s="43"/>
    </row>
    <row r="6" spans="1:7" ht="15.75" thickBot="1">
      <c r="A6" s="14" t="s">
        <v>17</v>
      </c>
      <c r="B6" s="44"/>
      <c r="C6" s="30">
        <v>786</v>
      </c>
      <c r="D6" s="45">
        <v>1297</v>
      </c>
      <c r="E6" s="42"/>
      <c r="F6" s="42"/>
      <c r="G6" s="43"/>
    </row>
    <row r="7" spans="1:7" ht="15.75" thickBot="1">
      <c r="A7" s="14" t="s">
        <v>18</v>
      </c>
      <c r="B7" s="44"/>
      <c r="C7" s="30">
        <f>5837+65+528+1465+28+4+4+2+26+88+5+65</f>
        <v>8117</v>
      </c>
      <c r="D7" s="45">
        <v>6994</v>
      </c>
      <c r="E7" s="42"/>
      <c r="F7" s="42"/>
      <c r="G7" s="43"/>
    </row>
    <row r="8" spans="1:7" ht="15.75" thickBot="1">
      <c r="A8" s="14" t="s">
        <v>7</v>
      </c>
      <c r="B8" s="44"/>
      <c r="C8" s="30">
        <f>996+477</f>
        <v>1473</v>
      </c>
      <c r="D8" s="45">
        <f>320+1032+40+60</f>
        <v>1452</v>
      </c>
      <c r="E8" s="42"/>
      <c r="F8" s="42"/>
      <c r="G8" s="43"/>
    </row>
    <row r="9" spans="1:7" ht="16.5" thickBot="1">
      <c r="A9" s="13" t="s">
        <v>8</v>
      </c>
      <c r="B9" s="40">
        <f>SUM(B10:B13)</f>
        <v>0</v>
      </c>
      <c r="C9" s="28">
        <f>SUM(C10:C13)</f>
        <v>10369</v>
      </c>
      <c r="D9" s="41">
        <f>SUM(D10:D13)</f>
        <v>9743</v>
      </c>
      <c r="E9" s="42"/>
      <c r="F9" s="42"/>
      <c r="G9" s="43"/>
    </row>
    <row r="10" spans="1:7" ht="15.75" thickBot="1">
      <c r="A10" s="14" t="s">
        <v>19</v>
      </c>
      <c r="B10" s="44"/>
      <c r="C10" s="44">
        <f>C7-(4+4+2+28+26+5+65)</f>
        <v>7983</v>
      </c>
      <c r="D10" s="44">
        <f>D7-66+13</f>
        <v>6941</v>
      </c>
      <c r="E10" s="42"/>
      <c r="F10" s="42"/>
      <c r="G10" s="43"/>
    </row>
    <row r="11" spans="1:7" ht="15.75" thickBot="1">
      <c r="A11" s="14" t="s">
        <v>10</v>
      </c>
      <c r="B11" s="44"/>
      <c r="C11" s="30">
        <f>1262+522+4+13</f>
        <v>1801</v>
      </c>
      <c r="D11" s="45">
        <f>130+1032+20+110+390+128+3+65+(15+3+4+2)+40</f>
        <v>1942</v>
      </c>
      <c r="E11" s="42"/>
      <c r="F11" s="42"/>
      <c r="G11" s="43"/>
    </row>
    <row r="12" spans="1:7" ht="15.75" thickBot="1">
      <c r="A12" s="14" t="s">
        <v>11</v>
      </c>
      <c r="B12" s="44"/>
      <c r="C12" s="30">
        <f>166+1+142+9+(4+2+28+26+5)</f>
        <v>383</v>
      </c>
      <c r="D12" s="45">
        <f>4+20+20+10+300+95+30+1+9+(26)</f>
        <v>515</v>
      </c>
      <c r="E12" s="42"/>
      <c r="F12" s="42"/>
      <c r="G12" s="43"/>
    </row>
    <row r="13" spans="1:7" ht="15.75" thickBot="1">
      <c r="A13" s="14" t="s">
        <v>12</v>
      </c>
      <c r="B13" s="44"/>
      <c r="C13" s="30">
        <f>23+114+65</f>
        <v>202</v>
      </c>
      <c r="D13" s="45">
        <f>35+250+60</f>
        <v>345</v>
      </c>
      <c r="E13" s="42"/>
      <c r="F13" s="42"/>
      <c r="G13" s="43"/>
    </row>
    <row r="16" spans="1:7">
      <c r="A16" s="46" t="s">
        <v>42</v>
      </c>
      <c r="B16" s="47">
        <f>B5-B9</f>
        <v>0</v>
      </c>
      <c r="C16" s="47">
        <f>C5-C9</f>
        <v>7</v>
      </c>
      <c r="D16" s="47">
        <f>D5-D9</f>
        <v>0</v>
      </c>
    </row>
    <row r="17" spans="1:7">
      <c r="A17" s="46" t="s">
        <v>43</v>
      </c>
      <c r="B17" s="47">
        <f>B7-B10</f>
        <v>0</v>
      </c>
      <c r="C17" s="47">
        <f>C7-C10</f>
        <v>134</v>
      </c>
      <c r="D17" s="47">
        <f>D7-D10+13</f>
        <v>66</v>
      </c>
    </row>
    <row r="19" spans="1:7">
      <c r="A19" t="s">
        <v>44</v>
      </c>
      <c r="E19" t="s">
        <v>48</v>
      </c>
      <c r="G19" s="47">
        <v>518502</v>
      </c>
    </row>
    <row r="20" spans="1:7" ht="15.75">
      <c r="A20" s="49" t="s">
        <v>3</v>
      </c>
      <c r="B20" s="50"/>
      <c r="C20" s="50"/>
      <c r="F20">
        <v>2017</v>
      </c>
      <c r="G20" s="47">
        <v>60000</v>
      </c>
    </row>
    <row r="21" spans="1:7" ht="15.75">
      <c r="A21" s="49" t="s">
        <v>8</v>
      </c>
      <c r="B21" s="50"/>
      <c r="C21" s="50"/>
      <c r="F21">
        <v>2018</v>
      </c>
      <c r="G21" s="47">
        <f>(G19-G20)/2</f>
        <v>229251</v>
      </c>
    </row>
    <row r="22" spans="1:7">
      <c r="F22">
        <v>2019</v>
      </c>
      <c r="G22" s="47">
        <f>G21</f>
        <v>229251</v>
      </c>
    </row>
    <row r="23" spans="1:7">
      <c r="F23" t="s">
        <v>49</v>
      </c>
      <c r="G23" s="47">
        <f>SUM(G20:G22)</f>
        <v>518502</v>
      </c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2</vt:i4>
      </vt:variant>
    </vt:vector>
  </HeadingPairs>
  <TitlesOfParts>
    <vt:vector size="7" baseType="lpstr">
      <vt:lpstr>Průvodka SVH</vt:lpstr>
      <vt:lpstr>Rozpočet 2018</vt:lpstr>
      <vt:lpstr>SVH 2019-2020</vt:lpstr>
      <vt:lpstr>Plnění rozpočtu 2017</vt:lpstr>
      <vt:lpstr>pracovní výpočty</vt:lpstr>
      <vt:lpstr>'Plnění rozpočtu 2017'!Oblast_tisku</vt:lpstr>
      <vt:lpstr>'Rozpočet 2018'!Oblast_tisku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Makovičková Hana</dc:creator>
  <cp:lastModifiedBy>Uživatel</cp:lastModifiedBy>
  <cp:lastPrinted>2017-10-03T11:36:58Z</cp:lastPrinted>
  <dcterms:created xsi:type="dcterms:W3CDTF">2017-09-05T06:01:17Z</dcterms:created>
  <dcterms:modified xsi:type="dcterms:W3CDTF">2017-10-03T13:17:48Z</dcterms:modified>
</cp:coreProperties>
</file>